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3"/>
  </bookViews>
  <sheets>
    <sheet name="источники 13 " sheetId="1" r:id="rId1"/>
    <sheet name="источники  14" sheetId="2" r:id="rId2"/>
    <sheet name="№15 заимствования" sheetId="3" r:id="rId3"/>
    <sheet name="№16 заимствования" sheetId="4" r:id="rId4"/>
  </sheets>
  <definedNames>
    <definedName name="_xlnm.Print_Area" localSheetId="2">'№15 заимствования'!$A$1:$G$23</definedName>
    <definedName name="_xlnm.Print_Area" localSheetId="3">'№16 заимствования'!$A$1:$I$20</definedName>
    <definedName name="_xlnm.Print_Area" localSheetId="1">'источники  14'!$A$1:$D$43</definedName>
    <definedName name="_xlnm.Print_Area" localSheetId="0">'источники 13 '!$A$1:$C$38</definedName>
  </definedNames>
  <calcPr fullCalcOnLoad="1"/>
</workbook>
</file>

<file path=xl/sharedStrings.xml><?xml version="1.0" encoding="utf-8"?>
<sst xmlns="http://schemas.openxmlformats.org/spreadsheetml/2006/main" count="142" uniqueCount="84">
  <si>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</si>
  <si>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</si>
  <si>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</si>
  <si>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</si>
  <si>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</si>
  <si>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</si>
  <si>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</si>
  <si>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</si>
  <si>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</si>
  <si>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</si>
  <si>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</si>
  <si>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</si>
  <si>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</si>
  <si>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</si>
  <si>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</si>
  <si>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</si>
  <si>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</si>
  <si>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</si>
  <si>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</si>
  <si>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</si>
  <si>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</si>
  <si>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</si>
  <si>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</si>
  <si>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</si>
  <si>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</si>
  <si>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</si>
  <si>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</si>
  <si>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</si>
  <si>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</si>
  <si>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</si>
  <si>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</si>
  <si>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</si>
  <si>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</si>
  <si>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</si>
  <si>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</si>
  <si>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</si>
  <si>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</si>
  <si>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</si>
  <si>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</si>
  <si>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</si>
  <si>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</si>
  <si>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</si>
  <si>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</si>
  <si>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</si>
  <si>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</si>
  <si>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</si>
  <si>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</si>
  <si>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</si>
  <si>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</si>
  <si>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</si>
  <si>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</si>
  <si>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</si>
  <si>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</si>
  <si>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</si>
  <si>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</si>
  <si>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>Приложение № 14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</si>
  <si>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</si>
  <si>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</si>
  <si>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муниципального образования:                                                                          Л.Г. Рубан</t>
  </si>
  <si>
    <t>Усть-Рубахинского муниципального образования</t>
  </si>
  <si>
    <t>Глава Усть-Рубахинского</t>
  </si>
  <si>
    <t>А.И.Бурачков</t>
  </si>
  <si>
    <t>Источники внутреннего финансирования дефицита бюджета  Усть-Рубахинского муниципального образования на 2019 год.</t>
  </si>
  <si>
    <t>№       от   “       ”                         2018 г.</t>
  </si>
  <si>
    <t>Источники внутреннего финансирования дефицита бюджета Усть-Рубахинского муниципального образования на плановый период 2020-2021годов.</t>
  </si>
  <si>
    <t>2020 год, руб.</t>
  </si>
  <si>
    <t>2021 год, руб.</t>
  </si>
  <si>
    <t>№     от “      ”           2018 г.</t>
  </si>
  <si>
    <t>Программа внутренних заимствований Усть-Рубахинского муниципального образования на 2019 год.</t>
  </si>
  <si>
    <t xml:space="preserve">Объем муниципального долга на 1 января 2019года </t>
  </si>
  <si>
    <t>Объем погашения в 2019году</t>
  </si>
  <si>
    <t xml:space="preserve">Списание муниципального долга в 2019 году </t>
  </si>
  <si>
    <t>Программа внутренних заимствований Усть-Рубахинского муниципального образования на плановый период 2020-20121годов.</t>
  </si>
  <si>
    <t xml:space="preserve">Объем муниципального долга на 1 января 2020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</si>
  <si>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</si>
  <si>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</si>
  <si>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</si>
  <si>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</si>
  <si>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</si>
  <si>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</si>
  <si>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 xml:space="preserve">муниципального образования:                                                                          </t>
  </si>
  <si>
    <t>№ 81      от   “ 28 ”  декабря  2018г.</t>
  </si>
  <si>
    <t xml:space="preserve">Объем привлечения в 2019году </t>
  </si>
  <si>
    <t>№ 81    от “  28    ”  декабря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</si>
</sst>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zoomScale="75" zoomScaleNormal="75" zoomScaleSheetLayoutView="75" zoomScalePageLayoutView="0" workbookViewId="0" topLeftCell="A1">
      <selection activeCell="A14" sqref="A14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9" t="s">
        <v>54</v>
      </c>
      <c r="C2" s="49"/>
      <c r="D2" s="49"/>
      <c r="E2" s="8"/>
      <c r="F2" s="8"/>
      <c r="G2" s="8"/>
      <c r="H2" s="8"/>
      <c r="I2" s="8"/>
      <c r="J2" s="1"/>
      <c r="K2" s="1"/>
    </row>
    <row r="3" spans="1:11" ht="15">
      <c r="A3" s="7"/>
      <c r="B3" s="49" t="s">
        <v>0</v>
      </c>
      <c r="C3" s="49"/>
      <c r="D3" s="49"/>
      <c r="E3" s="8"/>
      <c r="F3" s="8"/>
      <c r="G3" s="8"/>
      <c r="H3" s="8"/>
      <c r="I3" s="8"/>
      <c r="J3" s="1"/>
      <c r="K3" s="1"/>
    </row>
    <row r="4" spans="1:11" ht="15">
      <c r="A4" s="7"/>
      <c r="B4" s="49" t="s">
        <v>59</v>
      </c>
      <c r="C4" s="49"/>
      <c r="D4" s="49"/>
      <c r="E4" s="8"/>
      <c r="F4" s="8"/>
      <c r="G4" s="8"/>
      <c r="H4" s="8"/>
      <c r="I4" s="8"/>
      <c r="J4" s="1"/>
      <c r="K4" s="1"/>
    </row>
    <row r="5" spans="1:11" ht="15">
      <c r="A5" s="7"/>
      <c r="B5" s="49" t="s">
        <v>81</v>
      </c>
      <c r="C5" s="49"/>
      <c r="D5" s="49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8" t="s">
        <v>62</v>
      </c>
      <c r="B8" s="48"/>
      <c r="C8" s="48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8"/>
      <c r="C9" s="48"/>
      <c r="D9" s="48"/>
      <c r="E9" s="48"/>
      <c r="F9" s="48"/>
      <c r="G9" s="48"/>
      <c r="H9" s="48"/>
      <c r="I9" s="48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415098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1415098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1415098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1415098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-1000000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-1000000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>
        <v>-1000000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-17087987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-17087987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-17087987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-(15672889+C14+C19)</f>
        <v>-17087987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17087987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17087987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17087987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16087987-C21-C16</f>
        <v>17087987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ht="15.75">
      <c r="A41" s="47" t="s">
        <v>60</v>
      </c>
    </row>
    <row r="42" spans="1:2" ht="15.75">
      <c r="A42" s="47" t="s">
        <v>58</v>
      </c>
      <c r="B42" t="s">
        <v>61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view="pageBreakPreview" zoomScale="75" zoomScaleNormal="75" zoomScaleSheetLayoutView="75" zoomScalePageLayoutView="0" workbookViewId="0" topLeftCell="A1">
      <selection activeCell="B21" sqref="B21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49" t="s">
        <v>55</v>
      </c>
      <c r="C2" s="49"/>
      <c r="D2" s="49"/>
      <c r="E2" s="8"/>
      <c r="F2" s="8"/>
      <c r="G2" s="8"/>
      <c r="H2" s="8"/>
      <c r="I2" s="1"/>
      <c r="J2" s="1"/>
    </row>
    <row r="3" spans="1:10" ht="15">
      <c r="A3" s="7"/>
      <c r="B3" s="49" t="s">
        <v>0</v>
      </c>
      <c r="C3" s="49"/>
      <c r="D3" s="49"/>
      <c r="E3" s="8"/>
      <c r="F3" s="8"/>
      <c r="G3" s="8"/>
      <c r="H3" s="8"/>
      <c r="I3" s="1"/>
      <c r="J3" s="1"/>
    </row>
    <row r="4" spans="1:10" ht="15">
      <c r="A4" s="7"/>
      <c r="B4" s="49" t="s">
        <v>59</v>
      </c>
      <c r="C4" s="49"/>
      <c r="D4" s="49"/>
      <c r="E4" s="8"/>
      <c r="F4" s="8"/>
      <c r="G4" s="8"/>
      <c r="H4" s="8"/>
      <c r="I4" s="1"/>
      <c r="J4" s="1"/>
    </row>
    <row r="5" spans="1:10" ht="15">
      <c r="A5" s="7"/>
      <c r="B5" s="49" t="s">
        <v>63</v>
      </c>
      <c r="C5" s="49"/>
      <c r="D5" s="49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48" t="s">
        <v>64</v>
      </c>
      <c r="B8" s="48"/>
      <c r="C8" s="48"/>
      <c r="D8" s="48"/>
      <c r="E8" s="9"/>
      <c r="F8" s="9"/>
      <c r="G8" s="9"/>
      <c r="H8" s="9"/>
      <c r="I8" s="2"/>
    </row>
    <row r="9" spans="1:9" ht="30" customHeight="1">
      <c r="A9" s="7"/>
      <c r="B9" s="48"/>
      <c r="C9" s="48"/>
      <c r="D9" s="48"/>
      <c r="E9" s="48"/>
      <c r="F9" s="48"/>
      <c r="G9" s="48"/>
      <c r="H9" s="48"/>
      <c r="I9" s="3"/>
    </row>
    <row r="10" spans="1:10" ht="31.5" customHeight="1">
      <c r="A10" s="10" t="s">
        <v>1</v>
      </c>
      <c r="B10" s="11" t="s">
        <v>21</v>
      </c>
      <c r="C10" s="32" t="s">
        <v>65</v>
      </c>
      <c r="D10" s="32" t="s">
        <v>66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6</v>
      </c>
      <c r="B11" s="15" t="s">
        <v>7</v>
      </c>
      <c r="C11" s="16">
        <f>C12+C17+C22</f>
        <v>422320.1299999999</v>
      </c>
      <c r="D11" s="16">
        <f>D12+D17+D22</f>
        <v>437056.8799999999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8</v>
      </c>
      <c r="B12" s="15" t="s">
        <v>28</v>
      </c>
      <c r="C12" s="16">
        <f>C13-C15</f>
        <v>1422320.13</v>
      </c>
      <c r="D12" s="16">
        <f>D13-D15</f>
        <v>1437056.88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9</v>
      </c>
      <c r="B13" s="31" t="s">
        <v>29</v>
      </c>
      <c r="C13" s="18">
        <f>C14</f>
        <v>1422320.13</v>
      </c>
      <c r="D13" s="18">
        <f>D14</f>
        <v>1437056.88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44</v>
      </c>
      <c r="B14" s="19" t="s">
        <v>10</v>
      </c>
      <c r="C14" s="20">
        <v>1422320.13</v>
      </c>
      <c r="D14" s="20">
        <v>1437056.88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11</v>
      </c>
      <c r="B15" s="19" t="s">
        <v>30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45</v>
      </c>
      <c r="B16" s="19" t="s">
        <v>12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13</v>
      </c>
      <c r="B17" s="15" t="s">
        <v>31</v>
      </c>
      <c r="C17" s="16">
        <f>C18+C20</f>
        <v>-1000000</v>
      </c>
      <c r="D17" s="16">
        <f>D18+D20</f>
        <v>-1000000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14</v>
      </c>
      <c r="B18" s="19" t="s">
        <v>32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46</v>
      </c>
      <c r="B19" s="19" t="s">
        <v>33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15</v>
      </c>
      <c r="B20" s="19" t="s">
        <v>34</v>
      </c>
      <c r="C20" s="18">
        <f>C21</f>
        <v>-1000000</v>
      </c>
      <c r="D20" s="18">
        <f>D21</f>
        <v>-1000000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47</v>
      </c>
      <c r="B21" s="19" t="s">
        <v>35</v>
      </c>
      <c r="C21" s="20">
        <v>-1000000</v>
      </c>
      <c r="D21" s="20">
        <v>-1000000</v>
      </c>
      <c r="E21" s="22"/>
      <c r="F21" s="22"/>
      <c r="G21" s="22"/>
      <c r="H21" s="22"/>
      <c r="I21" s="5"/>
      <c r="J21" s="5"/>
    </row>
    <row r="22" spans="1:10" ht="33.75" customHeight="1">
      <c r="A22" s="23" t="s">
        <v>16</v>
      </c>
      <c r="B22" s="24" t="s">
        <v>36</v>
      </c>
      <c r="C22" s="25">
        <f>C23+C27</f>
        <v>0</v>
      </c>
      <c r="D22" s="25">
        <f>D23+D27</f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3</v>
      </c>
      <c r="B23" s="15" t="s">
        <v>37</v>
      </c>
      <c r="C23" s="16">
        <f aca="true" t="shared" si="0" ref="C23:D25">C24</f>
        <v>-14756131.129999999</v>
      </c>
      <c r="D23" s="16">
        <f t="shared" si="0"/>
        <v>-15007243.879999999</v>
      </c>
      <c r="E23" s="13"/>
      <c r="F23" s="13"/>
      <c r="G23" s="13"/>
      <c r="H23" s="13"/>
      <c r="I23" s="4"/>
      <c r="J23" s="4"/>
    </row>
    <row r="24" spans="1:10" ht="15" customHeight="1">
      <c r="A24" s="17" t="s">
        <v>4</v>
      </c>
      <c r="B24" s="19" t="s">
        <v>38</v>
      </c>
      <c r="C24" s="18">
        <f t="shared" si="0"/>
        <v>-14756131.129999999</v>
      </c>
      <c r="D24" s="18">
        <f t="shared" si="0"/>
        <v>-15007243.879999999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17</v>
      </c>
      <c r="B25" s="19" t="s">
        <v>39</v>
      </c>
      <c r="C25" s="18">
        <f t="shared" si="0"/>
        <v>-14756131.129999999</v>
      </c>
      <c r="D25" s="18">
        <f t="shared" si="0"/>
        <v>-15007243.879999999</v>
      </c>
      <c r="E25" s="13"/>
      <c r="F25" s="13"/>
      <c r="G25" s="13"/>
      <c r="H25" s="13"/>
      <c r="I25" s="4"/>
      <c r="J25" s="4"/>
    </row>
    <row r="26" spans="1:10" ht="30" customHeight="1">
      <c r="A26" s="17" t="s">
        <v>48</v>
      </c>
      <c r="B26" s="19" t="s">
        <v>40</v>
      </c>
      <c r="C26" s="20">
        <f>-(13333811+C14+C19)</f>
        <v>-14756131.129999999</v>
      </c>
      <c r="D26" s="20">
        <f>-(13570187+D14+D19)</f>
        <v>-15007243.879999999</v>
      </c>
      <c r="E26" s="13"/>
      <c r="F26" s="13"/>
      <c r="G26" s="13"/>
      <c r="H26" s="13"/>
      <c r="I26" s="4"/>
      <c r="J26" s="4"/>
    </row>
    <row r="27" spans="1:10" ht="18" customHeight="1">
      <c r="A27" s="14" t="s">
        <v>20</v>
      </c>
      <c r="B27" s="15" t="s">
        <v>41</v>
      </c>
      <c r="C27" s="16">
        <f aca="true" t="shared" si="1" ref="C27:D29">C28</f>
        <v>14756131.13</v>
      </c>
      <c r="D27" s="16">
        <f t="shared" si="1"/>
        <v>15007243.88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5</v>
      </c>
      <c r="B28" s="19" t="s">
        <v>42</v>
      </c>
      <c r="C28" s="18">
        <f t="shared" si="1"/>
        <v>14756131.13</v>
      </c>
      <c r="D28" s="18">
        <f t="shared" si="1"/>
        <v>15007243.88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18</v>
      </c>
      <c r="B29" s="19" t="s">
        <v>43</v>
      </c>
      <c r="C29" s="18">
        <f t="shared" si="1"/>
        <v>14756131.13</v>
      </c>
      <c r="D29" s="18">
        <f t="shared" si="1"/>
        <v>15007243.88</v>
      </c>
      <c r="E29" s="13"/>
      <c r="F29" s="13"/>
      <c r="G29" s="13"/>
      <c r="H29" s="13"/>
      <c r="I29" s="4"/>
      <c r="J29" s="4"/>
    </row>
    <row r="30" spans="1:10" ht="33" customHeight="1">
      <c r="A30" s="17" t="s">
        <v>49</v>
      </c>
      <c r="B30" s="19" t="s">
        <v>19</v>
      </c>
      <c r="C30" s="20">
        <f>13756131.13-C21-C16</f>
        <v>14756131.13</v>
      </c>
      <c r="D30" s="20">
        <f>14007243.88-D21-D16</f>
        <v>15007243.88</v>
      </c>
      <c r="E30" s="13"/>
      <c r="F30" s="13"/>
      <c r="G30" s="13"/>
      <c r="H30" s="13"/>
      <c r="I30" s="6"/>
      <c r="J30" s="6"/>
    </row>
    <row r="31" spans="1:10" ht="15" hidden="1">
      <c r="A31" s="27"/>
      <c r="B31" s="28"/>
      <c r="C31" s="29"/>
      <c r="D31" s="21"/>
      <c r="E31" s="22"/>
      <c r="F31" s="22"/>
      <c r="G31" s="22"/>
      <c r="H31" s="22"/>
      <c r="I31" s="5"/>
      <c r="J31" s="5"/>
    </row>
    <row r="32" spans="1:10" ht="15" hidden="1">
      <c r="A32" s="27"/>
      <c r="B32" s="28"/>
      <c r="C32" s="29"/>
      <c r="D32" s="21"/>
      <c r="E32" s="22"/>
      <c r="F32" s="22"/>
      <c r="G32" s="22"/>
      <c r="H32" s="22"/>
      <c r="I32" s="5"/>
      <c r="J32" s="5"/>
    </row>
    <row r="33" spans="1:10" ht="15" hidden="1">
      <c r="A33" s="27"/>
      <c r="B33" s="28"/>
      <c r="C33" s="29"/>
      <c r="D33" s="21"/>
      <c r="E33" s="22"/>
      <c r="F33" s="22"/>
      <c r="G33" s="22"/>
      <c r="H33" s="22"/>
      <c r="I33" s="5"/>
      <c r="J33" s="5"/>
    </row>
    <row r="34" spans="1:10" ht="15" hidden="1">
      <c r="A34" s="27"/>
      <c r="B34" s="28"/>
      <c r="C34" s="29"/>
      <c r="D34" s="21"/>
      <c r="E34" s="22"/>
      <c r="F34" s="22"/>
      <c r="G34" s="22"/>
      <c r="H34" s="22"/>
      <c r="I34" s="5"/>
      <c r="J34" s="5"/>
    </row>
    <row r="35" spans="1:10" ht="15" hidden="1">
      <c r="A35" s="27"/>
      <c r="B35" s="28"/>
      <c r="C35" s="29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30"/>
      <c r="B36" s="30"/>
      <c r="C36" s="30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30"/>
      <c r="B37" s="30"/>
      <c r="C37" s="30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30"/>
      <c r="B38" s="30"/>
      <c r="C38" s="30"/>
      <c r="D38" s="12"/>
      <c r="E38" s="13"/>
      <c r="F38" s="13"/>
      <c r="G38" s="13"/>
      <c r="H38" s="13"/>
      <c r="I38" s="4"/>
      <c r="J38" s="4"/>
    </row>
    <row r="39" spans="1:10" ht="12" customHeight="1">
      <c r="A39" s="30"/>
      <c r="B39" s="30"/>
      <c r="C39" s="30"/>
      <c r="D39" s="12"/>
      <c r="E39" s="13"/>
      <c r="F39" s="13"/>
      <c r="G39" s="13"/>
      <c r="H39" s="13"/>
      <c r="I39" s="4"/>
      <c r="J39" s="4"/>
    </row>
    <row r="40" spans="1:10" ht="24" customHeight="1">
      <c r="A40" s="7"/>
      <c r="B40" s="7"/>
      <c r="C40" s="7"/>
      <c r="D40" s="12"/>
      <c r="E40" s="13"/>
      <c r="F40" s="13"/>
      <c r="G40" s="13"/>
      <c r="H40" s="13"/>
      <c r="I40" s="4"/>
      <c r="J40" s="4"/>
    </row>
    <row r="41" ht="15.75">
      <c r="A41" s="47" t="s">
        <v>60</v>
      </c>
    </row>
    <row r="42" spans="1:2" ht="15.75">
      <c r="A42" s="47" t="s">
        <v>58</v>
      </c>
      <c r="B42" t="s">
        <v>61</v>
      </c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4.00390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9" t="s">
        <v>53</v>
      </c>
      <c r="B2" s="49"/>
      <c r="C2" s="49"/>
      <c r="D2" s="49"/>
      <c r="E2" s="49"/>
      <c r="F2" s="49"/>
      <c r="G2" s="49"/>
      <c r="H2" s="8"/>
    </row>
    <row r="3" spans="1:8" ht="15">
      <c r="A3" s="49" t="s">
        <v>27</v>
      </c>
      <c r="B3" s="49"/>
      <c r="C3" s="49"/>
      <c r="D3" s="49"/>
      <c r="E3" s="49"/>
      <c r="F3" s="49"/>
      <c r="G3" s="49"/>
      <c r="H3" s="8"/>
    </row>
    <row r="4" spans="1:8" ht="15">
      <c r="A4" s="49" t="s">
        <v>59</v>
      </c>
      <c r="B4" s="49"/>
      <c r="C4" s="49"/>
      <c r="D4" s="49"/>
      <c r="E4" s="49"/>
      <c r="F4" s="49"/>
      <c r="G4" s="49"/>
      <c r="H4" s="8"/>
    </row>
    <row r="5" spans="1:8" ht="15">
      <c r="A5" s="49" t="s">
        <v>83</v>
      </c>
      <c r="B5" s="49"/>
      <c r="C5" s="49"/>
      <c r="D5" s="49"/>
      <c r="E5" s="49"/>
      <c r="F5" s="49"/>
      <c r="G5" s="49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8" t="s">
        <v>68</v>
      </c>
      <c r="B8" s="48"/>
      <c r="C8" s="48"/>
      <c r="D8" s="48"/>
      <c r="E8" s="48"/>
      <c r="F8" s="48"/>
      <c r="G8" s="48"/>
      <c r="H8" s="9"/>
    </row>
    <row r="9" spans="1:8" ht="15">
      <c r="A9" s="7"/>
      <c r="B9" s="48"/>
      <c r="C9" s="48"/>
      <c r="D9" s="48"/>
      <c r="E9" s="48"/>
      <c r="F9" s="48"/>
      <c r="G9" s="48"/>
      <c r="H9" s="48"/>
    </row>
    <row r="10" spans="1:9" ht="77.25" customHeight="1">
      <c r="A10" s="57" t="s">
        <v>23</v>
      </c>
      <c r="B10" s="58"/>
      <c r="C10" s="10" t="s">
        <v>69</v>
      </c>
      <c r="D10" s="45" t="s">
        <v>82</v>
      </c>
      <c r="E10" s="46" t="s">
        <v>70</v>
      </c>
      <c r="F10" s="46" t="s">
        <v>71</v>
      </c>
      <c r="G10" s="46" t="s">
        <v>51</v>
      </c>
      <c r="H10" s="13"/>
      <c r="I10" s="13" t="s">
        <v>50</v>
      </c>
    </row>
    <row r="11" spans="1:9" ht="26.25" customHeight="1">
      <c r="A11" s="50" t="s">
        <v>24</v>
      </c>
      <c r="B11" s="51"/>
      <c r="C11" s="33">
        <f>C13+C14</f>
        <v>3000000</v>
      </c>
      <c r="D11" s="33">
        <f>D13+D14</f>
        <v>1415098</v>
      </c>
      <c r="E11" s="33">
        <f>E13+E14</f>
        <v>1000000</v>
      </c>
      <c r="F11" s="33">
        <f>F13+F14</f>
        <v>0</v>
      </c>
      <c r="G11" s="33">
        <f>G13+G14</f>
        <v>3415098</v>
      </c>
      <c r="H11" s="13"/>
      <c r="I11" s="13"/>
    </row>
    <row r="12" spans="1:9" ht="15">
      <c r="A12" s="52" t="s">
        <v>25</v>
      </c>
      <c r="B12" s="53"/>
      <c r="C12" s="34"/>
      <c r="D12" s="35"/>
      <c r="E12" s="35"/>
      <c r="F12" s="36"/>
      <c r="G12" s="37"/>
      <c r="H12" s="13"/>
      <c r="I12" s="13"/>
    </row>
    <row r="13" spans="1:9" ht="45" customHeight="1">
      <c r="A13" s="54" t="s">
        <v>57</v>
      </c>
      <c r="B13" s="55"/>
      <c r="C13" s="38">
        <v>0</v>
      </c>
      <c r="D13" s="39">
        <f>'источники 13 '!C14</f>
        <v>1415098</v>
      </c>
      <c r="E13" s="40"/>
      <c r="F13" s="41"/>
      <c r="G13" s="42">
        <f>C13+D13-E13-F13</f>
        <v>1415098</v>
      </c>
      <c r="H13" s="13"/>
      <c r="I13" s="13"/>
    </row>
    <row r="14" spans="1:9" ht="60.75" customHeight="1">
      <c r="A14" s="56" t="s">
        <v>56</v>
      </c>
      <c r="B14" s="56"/>
      <c r="C14" s="43">
        <v>3000000</v>
      </c>
      <c r="D14" s="35"/>
      <c r="E14" s="35">
        <v>1000000</v>
      </c>
      <c r="F14" s="36">
        <v>0</v>
      </c>
      <c r="G14" s="44">
        <f>C14+D14-E14-F14</f>
        <v>2000000</v>
      </c>
      <c r="H14" s="13"/>
      <c r="I14" s="13"/>
    </row>
    <row r="17" ht="15.75">
      <c r="A17" s="47" t="s">
        <v>60</v>
      </c>
    </row>
    <row r="18" spans="1:6" ht="15.75">
      <c r="A18" s="47" t="s">
        <v>58</v>
      </c>
      <c r="F18" t="s">
        <v>61</v>
      </c>
    </row>
  </sheetData>
  <sheetProtection/>
  <mergeCells count="11"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  <mergeCell ref="A12:B12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7">
      <selection activeCell="E11" sqref="E11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4.375" style="0" customWidth="1"/>
    <col min="6" max="6" width="13.625" style="0" customWidth="1"/>
    <col min="7" max="7" width="13.375" style="0" customWidth="1"/>
    <col min="8" max="9" width="12.75390625" style="0" customWidth="1"/>
  </cols>
  <sheetData>
    <row r="1" ht="7.5" customHeight="1"/>
    <row r="2" spans="1:9" ht="15">
      <c r="A2" s="7"/>
      <c r="B2" s="49"/>
      <c r="C2" s="49"/>
      <c r="D2" s="49"/>
      <c r="E2" s="49" t="s">
        <v>52</v>
      </c>
      <c r="F2" s="49"/>
      <c r="G2" s="49"/>
      <c r="H2" s="49"/>
      <c r="I2" s="49"/>
    </row>
    <row r="3" spans="1:9" ht="15">
      <c r="A3" s="7"/>
      <c r="B3" s="49"/>
      <c r="C3" s="49"/>
      <c r="D3" s="49"/>
      <c r="E3" s="49" t="s">
        <v>22</v>
      </c>
      <c r="F3" s="49"/>
      <c r="G3" s="49"/>
      <c r="H3" s="49"/>
      <c r="I3" s="49"/>
    </row>
    <row r="4" spans="1:9" ht="15">
      <c r="A4" s="7"/>
      <c r="B4" s="49" t="s">
        <v>59</v>
      </c>
      <c r="C4" s="49"/>
      <c r="D4" s="49"/>
      <c r="E4" s="49"/>
      <c r="F4" s="49"/>
      <c r="G4" s="49"/>
      <c r="H4" s="49"/>
      <c r="I4" s="49"/>
    </row>
    <row r="5" spans="1:9" ht="15">
      <c r="A5" s="7"/>
      <c r="B5" s="49" t="s">
        <v>67</v>
      </c>
      <c r="C5" s="49"/>
      <c r="D5" s="49"/>
      <c r="E5" s="49"/>
      <c r="F5" s="49"/>
      <c r="G5" s="49"/>
      <c r="H5" s="49"/>
      <c r="I5" s="49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8" t="s">
        <v>72</v>
      </c>
      <c r="B8" s="48"/>
      <c r="C8" s="48"/>
      <c r="D8" s="48"/>
      <c r="E8" s="48"/>
      <c r="F8" s="48"/>
      <c r="G8" s="48"/>
      <c r="H8" s="48"/>
      <c r="I8" s="48"/>
    </row>
    <row r="9" spans="1:7" ht="15">
      <c r="A9" s="7"/>
      <c r="B9" s="48"/>
      <c r="C9" s="48"/>
      <c r="D9" s="48"/>
      <c r="E9" s="48"/>
      <c r="F9" s="48"/>
      <c r="G9" s="48"/>
    </row>
    <row r="10" spans="1:9" ht="93" customHeight="1">
      <c r="A10" s="57" t="s">
        <v>23</v>
      </c>
      <c r="B10" s="58"/>
      <c r="C10" s="10" t="s">
        <v>73</v>
      </c>
      <c r="D10" s="45" t="s">
        <v>74</v>
      </c>
      <c r="E10" s="46" t="s">
        <v>75</v>
      </c>
      <c r="F10" s="46" t="s">
        <v>76</v>
      </c>
      <c r="G10" s="45" t="s">
        <v>77</v>
      </c>
      <c r="H10" s="46" t="s">
        <v>78</v>
      </c>
      <c r="I10" s="46" t="s">
        <v>79</v>
      </c>
    </row>
    <row r="11" spans="1:9" ht="26.25" customHeight="1">
      <c r="A11" s="50" t="s">
        <v>24</v>
      </c>
      <c r="B11" s="51"/>
      <c r="C11" s="33">
        <f aca="true" t="shared" si="0" ref="C11:I11">C13+C14</f>
        <v>3415098</v>
      </c>
      <c r="D11" s="33">
        <f t="shared" si="0"/>
        <v>1422320.13</v>
      </c>
      <c r="E11" s="33">
        <f t="shared" si="0"/>
        <v>1000000</v>
      </c>
      <c r="F11" s="33">
        <f t="shared" si="0"/>
        <v>3837418.13</v>
      </c>
      <c r="G11" s="33">
        <f t="shared" si="0"/>
        <v>1437056.88</v>
      </c>
      <c r="H11" s="33">
        <f t="shared" si="0"/>
        <v>1000000</v>
      </c>
      <c r="I11" s="33">
        <f t="shared" si="0"/>
        <v>4274475.01</v>
      </c>
    </row>
    <row r="12" spans="1:9" ht="15">
      <c r="A12" s="52" t="s">
        <v>25</v>
      </c>
      <c r="B12" s="53"/>
      <c r="C12" s="34"/>
      <c r="D12" s="35"/>
      <c r="E12" s="35"/>
      <c r="F12" s="37"/>
      <c r="G12" s="35"/>
      <c r="H12" s="35"/>
      <c r="I12" s="37"/>
    </row>
    <row r="13" spans="1:9" ht="49.5" customHeight="1">
      <c r="A13" s="54" t="s">
        <v>26</v>
      </c>
      <c r="B13" s="55"/>
      <c r="C13" s="38">
        <f>'№15 заимствования'!G13:G13</f>
        <v>1415098</v>
      </c>
      <c r="D13" s="39">
        <f>'источники  14'!C14</f>
        <v>1422320.13</v>
      </c>
      <c r="E13" s="40"/>
      <c r="F13" s="42">
        <f>C13+D13-E13</f>
        <v>2837418.13</v>
      </c>
      <c r="G13" s="39">
        <f>'источники  14'!D14</f>
        <v>1437056.88</v>
      </c>
      <c r="H13" s="40"/>
      <c r="I13" s="42">
        <f>F13+G13-H13</f>
        <v>4274475.01</v>
      </c>
    </row>
    <row r="14" spans="1:9" ht="60" customHeight="1">
      <c r="A14" s="56" t="s">
        <v>56</v>
      </c>
      <c r="B14" s="56"/>
      <c r="C14" s="43">
        <v>2000000</v>
      </c>
      <c r="D14" s="35"/>
      <c r="E14" s="35">
        <v>1000000</v>
      </c>
      <c r="F14" s="44">
        <f>C14+D14-E14</f>
        <v>1000000</v>
      </c>
      <c r="G14" s="35"/>
      <c r="H14" s="35">
        <v>1000000</v>
      </c>
      <c r="I14" s="44">
        <f>F14+G14-H14</f>
        <v>0</v>
      </c>
    </row>
    <row r="17" ht="15.75">
      <c r="A17" s="47" t="s">
        <v>60</v>
      </c>
    </row>
    <row r="18" spans="1:6" ht="15.75">
      <c r="A18" s="47" t="s">
        <v>80</v>
      </c>
      <c r="F18" t="s">
        <v>61</v>
      </c>
    </row>
  </sheetData>
  <sheetProtection/>
  <mergeCells count="13">
    <mergeCell ref="A8:I8"/>
    <mergeCell ref="B4:I4"/>
    <mergeCell ref="B5:I5"/>
    <mergeCell ref="B2:D2"/>
    <mergeCell ref="B3:D3"/>
    <mergeCell ref="E2:I2"/>
    <mergeCell ref="E3:I3"/>
    <mergeCell ref="A14:B14"/>
    <mergeCell ref="A10:B10"/>
    <mergeCell ref="A11:B11"/>
    <mergeCell ref="A12:B12"/>
    <mergeCell ref="A13:B13"/>
    <mergeCell ref="B9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Utilizer</cp:lastModifiedBy>
  <cp:lastPrinted>2019-01-09T03:27:45Z</cp:lastPrinted>
  <dcterms:created xsi:type="dcterms:W3CDTF">2007-11-27T06:58:12Z</dcterms:created>
  <dcterms:modified xsi:type="dcterms:W3CDTF">2019-01-09T03:27:56Z</dcterms:modified>
  <cp:category/>
  <cp:version/>
  <cp:contentType/>
  <cp:contentStatus/>
</cp:coreProperties>
</file>