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firstSheet="2" activeTab="2"/>
  </bookViews>
  <sheets>
    <sheet name="источники 13 " sheetId="1" state="hidden" r:id="rId1"/>
    <sheet name="источники  14" sheetId="2" state="hidden" r:id="rId2"/>
    <sheet name="№15 заимствования" sheetId="3" r:id="rId3"/>
    <sheet name="№16 заимствования" sheetId="4" state="hidden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<sst xmlns="http://schemas.openxmlformats.org/spreadsheetml/2006/main" count="130" uniqueCount="77">
  <si>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</si>
  <si>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</si>
  <si>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</si>
  <si>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</si>
  <si>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</si>
  <si>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</si>
  <si>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</si>
  <si>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</si>
  <si>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</si>
  <si>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</si>
  <si>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</si>
  <si>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</si>
  <si>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</si>
  <si>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</si>
  <si>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</si>
  <si>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</si>
  <si>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</si>
  <si>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</si>
  <si>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</si>
  <si>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</si>
  <si>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</si>
  <si>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</si>
  <si>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</si>
  <si>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</si>
  <si>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</si>
  <si>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</si>
  <si>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</si>
  <si>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</si>
  <si>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</si>
  <si>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</si>
  <si>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</si>
  <si>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</si>
  <si>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</si>
  <si>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</si>
  <si>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</si>
  <si>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</si>
  <si>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</si>
  <si>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</si>
  <si>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</si>
  <si>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</si>
  <si>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</si>
  <si>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</si>
  <si>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</si>
  <si>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</si>
  <si>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</si>
  <si>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</si>
  <si>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</si>
  <si>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</si>
  <si>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</si>
  <si>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</si>
  <si>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</si>
  <si>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</si>
  <si>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</si>
  <si>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</si>
  <si>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</si>
  <si>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</si>
  <si>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</si>
  <si>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</si>
  <si>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</si>
  <si>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</si>
  <si>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</si>
  <si>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</si>
  <si>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>2018 год, руб.</t>
  </si>
  <si>
    <t>2019 год, руб.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</si>
  <si>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</si>
  <si>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</si>
  <si>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Усть-Рубахинского муниципального образования</t>
  </si>
  <si>
    <t>Источники внутреннего финансирования дефицита бюджета  Усть-Рубахинского муниципального образования на 2017 год.</t>
  </si>
  <si>
    <t>Источники внутреннего финансирования дефицита бюджета Усть-Рубахинского муниципального образования на плановый период 2018-2019 годов.</t>
  </si>
  <si>
    <t>Программа внутренних заимствований Усть-Рубахинского муниципального образования на плановый период 2018-2019 годов.</t>
  </si>
  <si>
    <t>№ 200 от “ 27 ” декабря 2016 г.</t>
  </si>
  <si>
    <t>№ 200  от   “ 27 ”  декабря 2016 г.</t>
  </si>
  <si>
    <t>№ 200 от   “ 27 ”  декабря  2016 г.</t>
  </si>
  <si>
    <t>Объем погашения в 2018году</t>
  </si>
  <si>
    <t xml:space="preserve">Списание муниципального долга в 2018году </t>
  </si>
  <si>
    <t xml:space="preserve">Верхний предел долга на 1 января 2019года </t>
  </si>
  <si>
    <t>№72 от “ 30” октября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</si>
</sst>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23">
      <selection activeCell="B42" sqref="B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60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66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71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67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399026.25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399026.25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399026.25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399026.25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-15008219.25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-15008219.25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-15008219.25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-(14609193+C14+C19)</f>
        <v>-15008219.25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15008219.25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15008219.25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15008219.25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15008219.25-C21-C16</f>
        <v>15008219.25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7"/>
    </row>
    <row r="42" ht="15.75">
      <c r="A42" s="47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B42" sqref="B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61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66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72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68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62</v>
      </c>
      <c r="D10" s="32" t="s">
        <v>63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394323.75</v>
      </c>
      <c r="D11" s="16">
        <f>D12+D17+D22</f>
        <v>410662.5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394323.75</v>
      </c>
      <c r="D12" s="16">
        <f>D13-D15</f>
        <v>410662.5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394323.75</v>
      </c>
      <c r="D13" s="18">
        <f>D14</f>
        <v>410662.5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394323.75</v>
      </c>
      <c r="D14" s="20">
        <v>410662.5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-12913595.75</v>
      </c>
      <c r="D23" s="16">
        <f t="shared" si="0"/>
        <v>-13201649.5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-12913595.75</v>
      </c>
      <c r="D24" s="18">
        <f t="shared" si="0"/>
        <v>-13201649.5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-12913595.75</v>
      </c>
      <c r="D25" s="18">
        <f t="shared" si="0"/>
        <v>-13201649.5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-(12519272+C14+C19)</f>
        <v>-12913595.75</v>
      </c>
      <c r="D26" s="20">
        <f>-(12790987+D14+D19)</f>
        <v>-13201649.5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12913595.75</v>
      </c>
      <c r="D27" s="16">
        <f t="shared" si="1"/>
        <v>13201649.5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12913595.75</v>
      </c>
      <c r="D28" s="18">
        <f t="shared" si="1"/>
        <v>13201649.5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12913595.75</v>
      </c>
      <c r="D29" s="18">
        <f t="shared" si="1"/>
        <v>13201649.5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12913595.75-C21-C16</f>
        <v>12913595.75</v>
      </c>
      <c r="D30" s="20">
        <f>13201649.5-D21-D16</f>
        <v>13201649.5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7"/>
    </row>
    <row r="42" ht="15.75">
      <c r="A42" s="47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3.75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59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66</v>
      </c>
      <c r="B4" s="49"/>
      <c r="C4" s="49"/>
      <c r="D4" s="49"/>
      <c r="E4" s="49"/>
      <c r="F4" s="49"/>
      <c r="G4" s="49"/>
      <c r="H4" s="8"/>
    </row>
    <row r="5" spans="1:8" ht="15">
      <c r="A5" s="49" t="s">
        <v>76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50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3" t="s">
        <v>23</v>
      </c>
      <c r="B10" s="54"/>
      <c r="C10" s="10" t="s">
        <v>51</v>
      </c>
      <c r="D10" s="45" t="s">
        <v>52</v>
      </c>
      <c r="E10" s="46" t="s">
        <v>73</v>
      </c>
      <c r="F10" s="46" t="s">
        <v>74</v>
      </c>
      <c r="G10" s="46" t="s">
        <v>75</v>
      </c>
      <c r="H10" s="13"/>
      <c r="I10" s="13" t="s">
        <v>50</v>
      </c>
    </row>
    <row r="11" spans="1:9" ht="26.25" customHeight="1">
      <c r="A11" s="55" t="s">
        <v>24</v>
      </c>
      <c r="B11" s="56"/>
      <c r="C11" s="33">
        <f>C13+C14</f>
        <v>3000000</v>
      </c>
      <c r="D11" s="33">
        <f>D13+D14</f>
        <v>1418295.36</v>
      </c>
      <c r="E11" s="33">
        <f>E13+E14</f>
        <v>1000000</v>
      </c>
      <c r="F11" s="33">
        <f>F13+F14</f>
        <v>0</v>
      </c>
      <c r="G11" s="33">
        <f>G13+G14</f>
        <v>3418295.3600000003</v>
      </c>
      <c r="H11" s="13"/>
      <c r="I11" s="13"/>
    </row>
    <row r="12" spans="1:9" ht="15">
      <c r="A12" s="57" t="s">
        <v>25</v>
      </c>
      <c r="B12" s="58"/>
      <c r="C12" s="34"/>
      <c r="D12" s="35"/>
      <c r="E12" s="35"/>
      <c r="F12" s="36"/>
      <c r="G12" s="37"/>
      <c r="H12" s="13"/>
      <c r="I12" s="13"/>
    </row>
    <row r="13" spans="1:9" ht="45" customHeight="1">
      <c r="A13" s="50" t="s">
        <v>65</v>
      </c>
      <c r="B13" s="51"/>
      <c r="C13" s="38">
        <v>0</v>
      </c>
      <c r="D13" s="39">
        <v>1418295.36</v>
      </c>
      <c r="E13" s="40"/>
      <c r="F13" s="41"/>
      <c r="G13" s="42">
        <f>C13+D13-E13-F13</f>
        <v>1418295.36</v>
      </c>
      <c r="H13" s="13"/>
      <c r="I13" s="13"/>
    </row>
    <row r="14" spans="1:9" ht="60.75" customHeight="1">
      <c r="A14" s="52" t="s">
        <v>64</v>
      </c>
      <c r="B14" s="52"/>
      <c r="C14" s="43">
        <v>3000000</v>
      </c>
      <c r="D14" s="35">
        <v>0</v>
      </c>
      <c r="E14" s="35">
        <v>1000000</v>
      </c>
      <c r="F14" s="36">
        <v>0</v>
      </c>
      <c r="G14" s="44">
        <f>C14+D14-E14-F14</f>
        <v>2000000</v>
      </c>
      <c r="H14" s="13"/>
      <c r="I14" s="13"/>
    </row>
    <row r="17" ht="15.75">
      <c r="A17" s="47"/>
    </row>
    <row r="18" ht="15.75">
      <c r="A18" s="47"/>
    </row>
  </sheetData>
  <sheetProtection/>
  <mergeCells count="11">
    <mergeCell ref="A12:B12"/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625" style="0" customWidth="1"/>
    <col min="7" max="7" width="13.375" style="0" customWidth="1"/>
    <col min="8" max="8" width="10.75390625" style="0" customWidth="1"/>
    <col min="9" max="9" width="12.75390625" style="0" customWidth="1"/>
  </cols>
  <sheetData>
    <row r="1" ht="7.5" customHeight="1"/>
    <row r="2" spans="1:9" ht="15">
      <c r="A2" s="7"/>
      <c r="B2" s="49"/>
      <c r="C2" s="49"/>
      <c r="D2" s="49"/>
      <c r="E2" s="49" t="s">
        <v>58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66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70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69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3" t="s">
        <v>23</v>
      </c>
      <c r="B10" s="54"/>
      <c r="C10" s="10" t="s">
        <v>51</v>
      </c>
      <c r="D10" s="45" t="s">
        <v>52</v>
      </c>
      <c r="E10" s="46" t="s">
        <v>53</v>
      </c>
      <c r="F10" s="46" t="s">
        <v>54</v>
      </c>
      <c r="G10" s="45" t="s">
        <v>55</v>
      </c>
      <c r="H10" s="46" t="s">
        <v>56</v>
      </c>
      <c r="I10" s="46" t="s">
        <v>57</v>
      </c>
    </row>
    <row r="11" spans="1:9" ht="26.25" customHeight="1">
      <c r="A11" s="55" t="s">
        <v>24</v>
      </c>
      <c r="B11" s="56"/>
      <c r="C11" s="33">
        <f aca="true" t="shared" si="0" ref="C11:I11">C13+C14</f>
        <v>1418295.36</v>
      </c>
      <c r="D11" s="33">
        <f t="shared" si="0"/>
        <v>394323.75</v>
      </c>
      <c r="E11" s="33">
        <f t="shared" si="0"/>
        <v>0</v>
      </c>
      <c r="F11" s="33">
        <f t="shared" si="0"/>
        <v>1812619.11</v>
      </c>
      <c r="G11" s="33">
        <f t="shared" si="0"/>
        <v>410662.5</v>
      </c>
      <c r="H11" s="33">
        <f t="shared" si="0"/>
        <v>0</v>
      </c>
      <c r="I11" s="33">
        <f t="shared" si="0"/>
        <v>2223281.6100000003</v>
      </c>
    </row>
    <row r="12" spans="1:9" ht="15">
      <c r="A12" s="57" t="s">
        <v>25</v>
      </c>
      <c r="B12" s="58"/>
      <c r="C12" s="34"/>
      <c r="D12" s="35"/>
      <c r="E12" s="35"/>
      <c r="F12" s="37"/>
      <c r="G12" s="35"/>
      <c r="H12" s="35"/>
      <c r="I12" s="37"/>
    </row>
    <row r="13" spans="1:9" ht="49.5" customHeight="1">
      <c r="A13" s="50" t="s">
        <v>26</v>
      </c>
      <c r="B13" s="51"/>
      <c r="C13" s="38">
        <f>'№15 заимствования'!G13:G13</f>
        <v>1418295.36</v>
      </c>
      <c r="D13" s="39">
        <f>'источники  14'!C14</f>
        <v>394323.75</v>
      </c>
      <c r="E13" s="40"/>
      <c r="F13" s="42">
        <f>C13+D13-E13</f>
        <v>1812619.11</v>
      </c>
      <c r="G13" s="39">
        <f>'источники  14'!D14</f>
        <v>410662.5</v>
      </c>
      <c r="H13" s="40"/>
      <c r="I13" s="42">
        <f>F13+G13-H13</f>
        <v>2223281.6100000003</v>
      </c>
    </row>
    <row r="14" spans="1:9" ht="60" customHeight="1">
      <c r="A14" s="52" t="s">
        <v>64</v>
      </c>
      <c r="B14" s="52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/>
    </row>
    <row r="18" ht="15.75">
      <c r="A18" s="47"/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2018-11-06T01:20:54Z</cp:lastPrinted>
  <dcterms:created xsi:type="dcterms:W3CDTF">2007-11-27T06:58:12Z</dcterms:created>
  <dcterms:modified xsi:type="dcterms:W3CDTF">2018-11-06T01:51:26Z</dcterms:modified>
  <cp:category/>
  <cp:version/>
  <cp:contentType/>
  <cp:contentStatus/>
</cp:coreProperties>
</file>